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k\Favorites\Desktop\Temp\KB Documents\"/>
    </mc:Choice>
  </mc:AlternateContent>
  <bookViews>
    <workbookView xWindow="360" yWindow="90" windowWidth="14880" windowHeight="8115"/>
  </bookViews>
  <sheets>
    <sheet name="Sheet1" sheetId="1" r:id="rId1"/>
    <sheet name="Sheet2" sheetId="2" r:id="rId2"/>
    <sheet name="Sheet3" sheetId="3" r:id="rId3"/>
  </sheets>
  <definedNames>
    <definedName name="Adj">Sheet1!$F$13</definedName>
    <definedName name="ADJfactor">Sheet1!$C$42</definedName>
    <definedName name="AnimalTemp">Sheet1!$C$30</definedName>
    <definedName name="AnimalTempC">Sheet1!$C$26</definedName>
    <definedName name="AtmP">Sheet1!$C$31</definedName>
    <definedName name="ChamberTemp">Sheet1!$C$35</definedName>
    <definedName name="ChamberTempC">Sheet1!$C$25</definedName>
    <definedName name="ChamberTempK">Sheet1!$C$35</definedName>
    <definedName name="Coefa1">Sheet1!$C$11</definedName>
    <definedName name="Coefa2">Sheet1!$C$12</definedName>
    <definedName name="Coefa3">Sheet1!$C$13</definedName>
    <definedName name="Coefa4">Sheet1!$C$14</definedName>
    <definedName name="Coefa5">Sheet1!$C$15</definedName>
    <definedName name="Coefa6">Sheet1!$C$16</definedName>
    <definedName name="Coefa7">Sheet1!$C$17</definedName>
    <definedName name="RHChamber">Sheet1!$C$32</definedName>
    <definedName name="SatVaporPatAnimalTemp">Sheet1!$C$36</definedName>
    <definedName name="Temp">Sheet1!$C$25</definedName>
    <definedName name="TVolume">Sheet1!$C$38</definedName>
    <definedName name="VaporPatChamberTemp">Sheet1!$C$33</definedName>
    <definedName name="VPAinMillibars">Sheet1!$C$22</definedName>
    <definedName name="VPAniminmmHg">Sheet1!$C$23</definedName>
    <definedName name="VPChambinMillibars">Sheet1!$C$19</definedName>
    <definedName name="VPChambinmmHG">Sheet1!$C$20</definedName>
  </definedNames>
  <calcPr calcId="171027"/>
</workbook>
</file>

<file path=xl/calcChain.xml><?xml version="1.0" encoding="utf-8"?>
<calcChain xmlns="http://schemas.openxmlformats.org/spreadsheetml/2006/main">
  <c r="C25" i="1" l="1"/>
  <c r="C19" i="1" s="1"/>
  <c r="C20" i="1" s="1"/>
  <c r="C33" i="1" s="1"/>
  <c r="C42" i="1" s="1"/>
  <c r="C44" i="1" s="1"/>
  <c r="C26" i="1"/>
  <c r="C22" i="1" s="1"/>
  <c r="C23" i="1" s="1"/>
  <c r="C36" i="1" s="1"/>
</calcChain>
</file>

<file path=xl/sharedStrings.xml><?xml version="1.0" encoding="utf-8"?>
<sst xmlns="http://schemas.openxmlformats.org/spreadsheetml/2006/main" count="53" uniqueCount="46">
  <si>
    <t>Chamber Temp C</t>
  </si>
  <si>
    <t>Animal Temp C</t>
  </si>
  <si>
    <t>Vapor pressure chamber in mmHg</t>
  </si>
  <si>
    <t>vapor pressure animal in millibars</t>
  </si>
  <si>
    <r>
      <rPr>
        <b/>
        <sz val="10"/>
        <color indexed="8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A</t>
    </r>
    <r>
      <rPr>
        <vertAlign val="subscript"/>
        <sz val="10"/>
        <color indexed="8"/>
        <rFont val="Arial"/>
        <family val="2"/>
      </rPr>
      <t xml:space="preserve"> </t>
    </r>
    <r>
      <rPr>
        <sz val="10"/>
        <color theme="1"/>
        <rFont val="Arial"/>
        <family val="2"/>
      </rPr>
      <t>AnimalTemp (Kelvin)(from Adv Attrib2)</t>
    </r>
  </si>
  <si>
    <r>
      <rPr>
        <b/>
        <sz val="10"/>
        <color indexed="8"/>
        <rFont val="Arial"/>
        <family val="2"/>
      </rPr>
      <t>P</t>
    </r>
    <r>
      <rPr>
        <b/>
        <vertAlign val="subscript"/>
        <sz val="10"/>
        <color indexed="8"/>
        <rFont val="Arial"/>
        <family val="2"/>
      </rPr>
      <t>B</t>
    </r>
    <r>
      <rPr>
        <sz val="10"/>
        <color theme="1"/>
        <rFont val="Arial"/>
        <family val="2"/>
      </rPr>
      <t xml:space="preserve"> AtmP (from Adv Attrib2)</t>
    </r>
  </si>
  <si>
    <t>Chamber RH (chan 3)(from RAW signal)</t>
  </si>
  <si>
    <t>TV (from RAW data)</t>
  </si>
  <si>
    <t>Flatau equation</t>
  </si>
  <si>
    <t>coefficients a1</t>
  </si>
  <si>
    <t>coefficients a2</t>
  </si>
  <si>
    <t>coefficients a3</t>
  </si>
  <si>
    <t>coefficients a4</t>
  </si>
  <si>
    <t>coefficients a5</t>
  </si>
  <si>
    <t>coefficients a6</t>
  </si>
  <si>
    <t>coefficients a7</t>
  </si>
  <si>
    <r>
      <rPr>
        <b/>
        <sz val="10"/>
        <color indexed="8"/>
        <rFont val="Arial"/>
        <family val="2"/>
      </rPr>
      <t>P</t>
    </r>
    <r>
      <rPr>
        <b/>
        <vertAlign val="subscript"/>
        <sz val="10"/>
        <color indexed="8"/>
        <rFont val="Arial"/>
        <family val="2"/>
      </rPr>
      <t>C</t>
    </r>
    <r>
      <rPr>
        <sz val="10"/>
        <color theme="1"/>
        <rFont val="Arial"/>
        <family val="2"/>
      </rPr>
      <t xml:space="preserve"> VaporPatChamberTemp</t>
    </r>
  </si>
  <si>
    <r>
      <t>P</t>
    </r>
    <r>
      <rPr>
        <vertAlign val="subscript"/>
        <sz val="10"/>
        <color indexed="8"/>
        <rFont val="Arial"/>
        <family val="2"/>
      </rPr>
      <t>A</t>
    </r>
    <r>
      <rPr>
        <sz val="10"/>
        <color theme="1"/>
        <rFont val="Arial"/>
        <family val="2"/>
      </rPr>
      <t xml:space="preserve"> SatVaporPatAnimalTemp</t>
    </r>
  </si>
  <si>
    <t>TV</t>
  </si>
  <si>
    <t>Vapor Pressures are calculated using a 6th order polynomial (Flatau et.al, 1992)</t>
  </si>
  <si>
    <t>Vapor pressure animal in mmHg (PA SatVaporPatAnimalTemp)</t>
  </si>
  <si>
    <t>the animal temperature in kelvin</t>
  </si>
  <si>
    <r>
      <rPr>
        <b/>
        <sz val="11"/>
        <color indexed="8"/>
        <rFont val="Calibri"/>
        <family val="2"/>
      </rPr>
      <t>T</t>
    </r>
    <r>
      <rPr>
        <b/>
        <vertAlign val="subscript"/>
        <sz val="11"/>
        <color indexed="8"/>
        <rFont val="Calibri"/>
        <family val="2"/>
      </rPr>
      <t>A</t>
    </r>
  </si>
  <si>
    <r>
      <rPr>
        <b/>
        <sz val="11"/>
        <color indexed="8"/>
        <rFont val="Calibri"/>
        <family val="2"/>
      </rPr>
      <t>P</t>
    </r>
    <r>
      <rPr>
        <b/>
        <vertAlign val="subscript"/>
        <sz val="11"/>
        <color indexed="8"/>
        <rFont val="Calibri"/>
        <family val="2"/>
      </rPr>
      <t>A</t>
    </r>
  </si>
  <si>
    <t>the chamber temperature in kelvin</t>
  </si>
  <si>
    <r>
      <rPr>
        <b/>
        <sz val="11"/>
        <color indexed="8"/>
        <rFont val="Calibri"/>
        <family val="2"/>
      </rPr>
      <t>T</t>
    </r>
    <r>
      <rPr>
        <b/>
        <vertAlign val="subscript"/>
        <sz val="11"/>
        <color indexed="8"/>
        <rFont val="Calibri"/>
        <family val="2"/>
      </rPr>
      <t>C</t>
    </r>
  </si>
  <si>
    <r>
      <rPr>
        <b/>
        <sz val="11"/>
        <color indexed="8"/>
        <rFont val="Calibri"/>
        <family val="2"/>
      </rPr>
      <t>P</t>
    </r>
    <r>
      <rPr>
        <b/>
        <vertAlign val="subscript"/>
        <sz val="11"/>
        <color indexed="8"/>
        <rFont val="Calibri"/>
        <family val="2"/>
      </rPr>
      <t>C</t>
    </r>
  </si>
  <si>
    <t>the atmospheric pressure in mmHg</t>
  </si>
  <si>
    <r>
      <rPr>
        <b/>
        <sz val="11"/>
        <color indexed="8"/>
        <rFont val="Calibri"/>
        <family val="2"/>
      </rPr>
      <t>P</t>
    </r>
    <r>
      <rPr>
        <b/>
        <vertAlign val="subscript"/>
        <sz val="11"/>
        <color indexed="8"/>
        <rFont val="Calibri"/>
        <family val="2"/>
      </rPr>
      <t>B</t>
    </r>
  </si>
  <si>
    <r>
      <t>the vapor pressure of water at T</t>
    </r>
    <r>
      <rPr>
        <vertAlign val="subscript"/>
        <sz val="10"/>
        <color indexed="8"/>
        <rFont val="Arial"/>
        <family val="2"/>
      </rPr>
      <t>C</t>
    </r>
    <r>
      <rPr>
        <sz val="10"/>
        <color theme="1"/>
        <rFont val="Arial"/>
        <family val="2"/>
      </rPr>
      <t xml:space="preserve"> taking the relative humidity into account in mmHg</t>
    </r>
  </si>
  <si>
    <r>
      <t>the saturation vapor pressure of water at T</t>
    </r>
    <r>
      <rPr>
        <vertAlign val="subscript"/>
        <sz val="10"/>
        <color indexed="8"/>
        <rFont val="Arial"/>
        <family val="2"/>
      </rPr>
      <t>A</t>
    </r>
    <r>
      <rPr>
        <sz val="10"/>
        <color theme="1"/>
        <rFont val="Arial"/>
        <family val="2"/>
      </rPr>
      <t xml:space="preserve"> in mmHg</t>
    </r>
  </si>
  <si>
    <t>Adjustment Factor formula by Fenn and Drorbaugh</t>
  </si>
  <si>
    <t>Tidal Volume Adjust (TVadj)</t>
  </si>
  <si>
    <t>Reported RH if derived parameter selected</t>
  </si>
  <si>
    <t>but not used in Tvadj calculation</t>
  </si>
  <si>
    <t>Adjustment Factor (s)</t>
  </si>
  <si>
    <t>Using Temp K</t>
  </si>
  <si>
    <t>Ponemah Adjust value:</t>
  </si>
  <si>
    <t>Tvadj / TV = Adj value</t>
  </si>
  <si>
    <t>2.292 / 0.213 = 10.76056</t>
  </si>
  <si>
    <t>2.837 / 0.213 = 13.31924</t>
  </si>
  <si>
    <r>
      <rPr>
        <b/>
        <sz val="10"/>
        <color indexed="8"/>
        <rFont val="Arial"/>
        <family val="2"/>
      </rPr>
      <t>T</t>
    </r>
    <r>
      <rPr>
        <b/>
        <vertAlign val="subscript"/>
        <sz val="10"/>
        <color indexed="8"/>
        <rFont val="Arial"/>
        <family val="2"/>
      </rPr>
      <t>C</t>
    </r>
    <r>
      <rPr>
        <sz val="10"/>
        <color theme="1"/>
        <rFont val="Arial"/>
        <family val="2"/>
      </rPr>
      <t xml:space="preserve"> ChamberTemp (Kelvin)(from RAW signal)</t>
    </r>
  </si>
  <si>
    <t>Vapor pressure chamber in millibars</t>
  </si>
  <si>
    <t>How to use this spreadsheet:</t>
  </si>
  <si>
    <t>Enter values in the yellow highlighted cells</t>
  </si>
  <si>
    <t>if this is not selected.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</si>
</sst>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0000000000000000"/>
    <numFmt numFmtId="165" formatCode="0.0000000000000000000"/>
    <numFmt numFmtId="166" formatCode="0.0000"/>
  </numFmts>
  <fonts count="12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vertical="top"/>
    </xf>
    <xf numFmtId="0" fontId="10" fillId="0" borderId="0" xfId="0" applyFont="1" applyFill="1"/>
    <xf numFmtId="2" fontId="10" fillId="0" borderId="0" xfId="0" applyNumberFormat="1" applyFont="1" applyFill="1"/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166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0" fillId="0" borderId="0" xfId="0" applyBorder="1"/>
    <xf numFmtId="164" fontId="0" fillId="0" borderId="0" xfId="0" applyNumberFormat="1" applyBorder="1"/>
    <xf numFmtId="165" fontId="0" fillId="2" borderId="0" xfId="0" applyNumberFormat="1" applyFill="1" applyAlignment="1">
      <alignment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</xdr:row>
      <xdr:rowOff>9525</xdr:rowOff>
    </xdr:from>
    <xdr:to>
      <xdr:col>1</xdr:col>
      <xdr:colOff>2362200</xdr:colOff>
      <xdr:row>5</xdr:row>
      <xdr:rowOff>571500</xdr:rowOff>
    </xdr:to>
    <xdr:pic>
      <xdr:nvPicPr>
        <xdr:cNvPr id="1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52525"/>
          <a:ext cx="1990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51</xdr:row>
      <xdr:rowOff>85725</xdr:rowOff>
    </xdr:from>
    <xdr:to>
      <xdr:col>8</xdr:col>
      <xdr:colOff>180975</xdr:colOff>
      <xdr:row>79</xdr:row>
      <xdr:rowOff>142875</xdr:rowOff>
    </xdr:to>
    <xdr:grpSp>
      <xdr:nvGrpSpPr>
        <xdr:cNvPr id="1741" name="Group 20"/>
        <xdr:cNvGrpSpPr>
          <a:grpSpLocks/>
        </xdr:cNvGrpSpPr>
      </xdr:nvGrpSpPr>
      <xdr:grpSpPr bwMode="auto">
        <a:xfrm>
          <a:off x="142875" y="9534525"/>
          <a:ext cx="9220200" cy="4591050"/>
          <a:chOff x="142875" y="9572625"/>
          <a:chExt cx="9220200" cy="4591050"/>
        </a:xfrm>
      </xdr:grpSpPr>
      <xdr:pic>
        <xdr:nvPicPr>
          <xdr:cNvPr id="1752" name="Picture 23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925" y="11915775"/>
            <a:ext cx="5200650" cy="2247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53" name="Picture 23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9572625"/>
            <a:ext cx="9191625" cy="2038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Oval 8"/>
          <xdr:cNvSpPr/>
        </xdr:nvSpPr>
        <xdr:spPr bwMode="auto">
          <a:xfrm>
            <a:off x="142875" y="13058775"/>
            <a:ext cx="495300" cy="42862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" name="Oval 9"/>
          <xdr:cNvSpPr/>
        </xdr:nvSpPr>
        <xdr:spPr bwMode="auto">
          <a:xfrm>
            <a:off x="3200400" y="9991725"/>
            <a:ext cx="495300" cy="42862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" name="Oval 10"/>
          <xdr:cNvSpPr/>
        </xdr:nvSpPr>
        <xdr:spPr bwMode="auto">
          <a:xfrm>
            <a:off x="6362700" y="9963150"/>
            <a:ext cx="495300" cy="42862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" name="Oval 11"/>
          <xdr:cNvSpPr/>
        </xdr:nvSpPr>
        <xdr:spPr bwMode="auto">
          <a:xfrm>
            <a:off x="7505700" y="9944100"/>
            <a:ext cx="495300" cy="42862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" name="Oval 12"/>
          <xdr:cNvSpPr/>
        </xdr:nvSpPr>
        <xdr:spPr bwMode="auto">
          <a:xfrm>
            <a:off x="8724900" y="9963150"/>
            <a:ext cx="495300" cy="42862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0</xdr:col>
      <xdr:colOff>76200</xdr:colOff>
      <xdr:row>83</xdr:row>
      <xdr:rowOff>95250</xdr:rowOff>
    </xdr:from>
    <xdr:to>
      <xdr:col>8</xdr:col>
      <xdr:colOff>638175</xdr:colOff>
      <xdr:row>111</xdr:row>
      <xdr:rowOff>28575</xdr:rowOff>
    </xdr:to>
    <xdr:grpSp>
      <xdr:nvGrpSpPr>
        <xdr:cNvPr id="1742" name="Group 22"/>
        <xdr:cNvGrpSpPr>
          <a:grpSpLocks/>
        </xdr:cNvGrpSpPr>
      </xdr:nvGrpSpPr>
      <xdr:grpSpPr bwMode="auto">
        <a:xfrm>
          <a:off x="76200" y="14725650"/>
          <a:ext cx="9744075" cy="4467225"/>
          <a:chOff x="76200" y="14763750"/>
          <a:chExt cx="9744077" cy="4467225"/>
        </a:xfrm>
      </xdr:grpSpPr>
      <xdr:pic>
        <xdr:nvPicPr>
          <xdr:cNvPr id="1744" name="Picture 190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175" y="14763750"/>
            <a:ext cx="9124950" cy="2066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45" name="Picture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50" y="17002125"/>
            <a:ext cx="5181600" cy="2228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Oval 15"/>
          <xdr:cNvSpPr/>
        </xdr:nvSpPr>
        <xdr:spPr bwMode="auto">
          <a:xfrm>
            <a:off x="76200" y="18021300"/>
            <a:ext cx="628650" cy="60007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" name="Oval 16"/>
          <xdr:cNvSpPr/>
        </xdr:nvSpPr>
        <xdr:spPr bwMode="auto">
          <a:xfrm>
            <a:off x="3133726" y="15068550"/>
            <a:ext cx="628650" cy="60007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" name="Oval 17"/>
          <xdr:cNvSpPr/>
        </xdr:nvSpPr>
        <xdr:spPr bwMode="auto">
          <a:xfrm>
            <a:off x="6343651" y="15020925"/>
            <a:ext cx="628650" cy="60007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" name="Oval 18"/>
          <xdr:cNvSpPr/>
        </xdr:nvSpPr>
        <xdr:spPr bwMode="auto">
          <a:xfrm>
            <a:off x="7524752" y="15020925"/>
            <a:ext cx="628650" cy="60007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0" name="Oval 19"/>
          <xdr:cNvSpPr/>
        </xdr:nvSpPr>
        <xdr:spPr bwMode="auto">
          <a:xfrm>
            <a:off x="8705852" y="15001875"/>
            <a:ext cx="628650" cy="60007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22" name="Straight Arrow Connector 21"/>
          <xdr:cNvCxnSpPr/>
        </xdr:nvCxnSpPr>
        <xdr:spPr bwMode="auto">
          <a:xfrm rot="16200000" flipV="1">
            <a:off x="8777290" y="15949612"/>
            <a:ext cx="1409700" cy="676275"/>
          </a:xfrm>
          <a:prstGeom prst="straightConnector1">
            <a:avLst/>
          </a:prstGeom>
          <a:ln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476250</xdr:colOff>
      <xdr:row>98</xdr:row>
      <xdr:rowOff>123825</xdr:rowOff>
    </xdr:from>
    <xdr:to>
      <xdr:col>4</xdr:col>
      <xdr:colOff>628650</xdr:colOff>
      <xdr:row>105</xdr:row>
      <xdr:rowOff>90488</xdr:rowOff>
    </xdr:to>
    <xdr:cxnSp macro="">
      <xdr:nvCxnSpPr>
        <xdr:cNvPr id="23" name="Straight Arrow Connector 22"/>
        <xdr:cNvCxnSpPr>
          <a:stCxn id="16" idx="6"/>
        </xdr:cNvCxnSpPr>
      </xdr:nvCxnSpPr>
      <xdr:spPr>
        <a:xfrm flipV="1">
          <a:off x="704850" y="17183100"/>
          <a:ext cx="7315200" cy="1100138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6"/>
  <sheetViews>
    <sheetView tabSelected="1" zoomScaleNormal="100" workbookViewId="0">
      <selection activeCell="B1" sqref="B1"/>
    </sheetView>
  </sheetViews>
  <sheetFormatPr defaultRowHeight="12.75" x14ac:dyDescent="0.2"/>
  <cols>
    <col min="1" max="1" width="3.42578125" customWidth="1"/>
    <col min="2" max="2" width="56" customWidth="1"/>
    <col min="3" max="3" width="22" style="2" bestFit="1" customWidth="1"/>
    <col min="4" max="4" width="29.42578125" customWidth="1"/>
    <col min="5" max="5" width="10.7109375" customWidth="1"/>
    <col min="7" max="7" width="3.28515625" customWidth="1"/>
    <col min="8" max="8" width="3.7109375" customWidth="1"/>
    <col min="9" max="9" width="30.28515625" style="1" bestFit="1" customWidth="1"/>
  </cols>
  <sheetData>
    <row r="1" spans="2:6" x14ac:dyDescent="0.2">
      <c r="B1" s="7" t="s">
        <v>43</v>
      </c>
      <c r="C1" s="44" t="s">
        <v>44</v>
      </c>
      <c r="D1" s="45"/>
    </row>
    <row r="2" spans="2:6" x14ac:dyDescent="0.2">
      <c r="B2" s="11"/>
      <c r="C2" s="33"/>
    </row>
    <row r="3" spans="2:6" ht="18" x14ac:dyDescent="0.2">
      <c r="B3" s="14" t="s">
        <v>31</v>
      </c>
      <c r="C3" s="28" t="s">
        <v>22</v>
      </c>
      <c r="D3" s="16" t="s">
        <v>21</v>
      </c>
      <c r="E3" s="4"/>
    </row>
    <row r="4" spans="2:6" ht="28.5" x14ac:dyDescent="0.2">
      <c r="B4" s="17"/>
      <c r="C4" s="29" t="s">
        <v>23</v>
      </c>
      <c r="D4" s="30" t="s">
        <v>30</v>
      </c>
      <c r="E4" s="4"/>
    </row>
    <row r="5" spans="2:6" ht="18" x14ac:dyDescent="0.2">
      <c r="B5" s="17"/>
      <c r="C5" s="29" t="s">
        <v>25</v>
      </c>
      <c r="D5" s="19" t="s">
        <v>24</v>
      </c>
      <c r="E5" s="4"/>
    </row>
    <row r="6" spans="2:6" ht="41.25" x14ac:dyDescent="0.2">
      <c r="B6" s="17"/>
      <c r="C6" s="29" t="s">
        <v>26</v>
      </c>
      <c r="D6" s="30" t="s">
        <v>29</v>
      </c>
      <c r="E6" s="4"/>
    </row>
    <row r="7" spans="2:6" ht="18" x14ac:dyDescent="0.2">
      <c r="B7" s="31"/>
      <c r="C7" s="32" t="s">
        <v>28</v>
      </c>
      <c r="D7" s="27" t="s">
        <v>27</v>
      </c>
      <c r="E7" s="4"/>
    </row>
    <row r="8" spans="2:6" x14ac:dyDescent="0.2">
      <c r="B8" s="11"/>
      <c r="C8" s="33"/>
    </row>
    <row r="9" spans="2:6" x14ac:dyDescent="0.2">
      <c r="B9" s="11"/>
      <c r="C9" s="33"/>
    </row>
    <row r="10" spans="2:6" x14ac:dyDescent="0.2">
      <c r="B10" s="14" t="s">
        <v>19</v>
      </c>
      <c r="C10" s="15"/>
      <c r="D10" s="16"/>
    </row>
    <row r="11" spans="2:6" x14ac:dyDescent="0.2">
      <c r="B11" s="17" t="s">
        <v>9</v>
      </c>
      <c r="C11" s="18">
        <v>6.1117675</v>
      </c>
      <c r="D11" s="19"/>
    </row>
    <row r="12" spans="2:6" x14ac:dyDescent="0.2">
      <c r="B12" s="17" t="s">
        <v>10</v>
      </c>
      <c r="C12" s="18">
        <v>0.44398606200000001</v>
      </c>
      <c r="D12" s="19"/>
    </row>
    <row r="13" spans="2:6" x14ac:dyDescent="0.2">
      <c r="B13" s="17" t="s">
        <v>11</v>
      </c>
      <c r="C13" s="18">
        <v>1.4305330099999999E-2</v>
      </c>
      <c r="D13" s="19"/>
      <c r="E13" s="5"/>
      <c r="F13" s="5"/>
    </row>
    <row r="14" spans="2:6" x14ac:dyDescent="0.2">
      <c r="B14" s="17" t="s">
        <v>12</v>
      </c>
      <c r="C14" s="18">
        <v>2.6502724199999999E-4</v>
      </c>
      <c r="D14" s="19"/>
      <c r="E14" s="5"/>
      <c r="F14" s="5"/>
    </row>
    <row r="15" spans="2:6" x14ac:dyDescent="0.2">
      <c r="B15" s="17" t="s">
        <v>13</v>
      </c>
      <c r="C15" s="18">
        <v>3.0224699400000001E-6</v>
      </c>
      <c r="D15" s="19"/>
      <c r="E15" s="5"/>
      <c r="F15" s="5"/>
    </row>
    <row r="16" spans="2:6" x14ac:dyDescent="0.2">
      <c r="B16" s="17" t="s">
        <v>14</v>
      </c>
      <c r="C16" s="18">
        <v>2.0388631300000001E-8</v>
      </c>
      <c r="D16" s="19"/>
      <c r="E16" s="5"/>
      <c r="F16" s="6"/>
    </row>
    <row r="17" spans="2:8" x14ac:dyDescent="0.2">
      <c r="B17" s="17" t="s">
        <v>15</v>
      </c>
      <c r="C17" s="18">
        <v>6.3878096599999997E-11</v>
      </c>
      <c r="D17" s="19"/>
    </row>
    <row r="18" spans="2:8" x14ac:dyDescent="0.2">
      <c r="B18" s="17"/>
      <c r="C18" s="18"/>
      <c r="D18" s="19"/>
    </row>
    <row r="19" spans="2:8" x14ac:dyDescent="0.2">
      <c r="B19" s="17" t="s">
        <v>42</v>
      </c>
      <c r="C19" s="20">
        <f>Coefa1+Coefa2*POWER(ChamberTempC,1)+Coefa3*POWER(ChamberTempC,2)+Coefa4*POWER(ChamberTempC,3)+Coefa5*POWER(ChamberTempC,4)+Coefa6*POWER(ChamberTempC,5)+Coefa7*POWER(ChamberTempC,6)</f>
        <v>29.103713737315172</v>
      </c>
      <c r="D19" s="21" t="s">
        <v>8</v>
      </c>
    </row>
    <row r="20" spans="2:8" x14ac:dyDescent="0.2">
      <c r="B20" s="17" t="s">
        <v>2</v>
      </c>
      <c r="C20" s="20">
        <f>VPChambinMillibars/1.333224</f>
        <v>21.829575328163287</v>
      </c>
      <c r="D20" s="21"/>
    </row>
    <row r="21" spans="2:8" x14ac:dyDescent="0.2">
      <c r="B21" s="17"/>
      <c r="C21" s="20"/>
      <c r="D21" s="21"/>
    </row>
    <row r="22" spans="2:8" ht="15" x14ac:dyDescent="0.2">
      <c r="B22" s="17" t="s">
        <v>3</v>
      </c>
      <c r="C22" s="20">
        <f>Coefa1+Coefa2*POWER(AnimalTempC,1)+Coefa3*POWER(AnimalTempC,2)+Coefa4*POWER(AnimalTempC,3)+Coefa5*POWER(AnimalTempC,4)+Coefa6*POWER(AnimalTempC,5)+Coefa7*POWER(AnimalTempC,6)</f>
        <v>62.278641856927322</v>
      </c>
      <c r="D22" s="21" t="s">
        <v>8</v>
      </c>
      <c r="H22" s="10"/>
    </row>
    <row r="23" spans="2:8" ht="18" x14ac:dyDescent="0.2">
      <c r="B23" s="17" t="s">
        <v>20</v>
      </c>
      <c r="C23" s="20">
        <f>VPAinMillibars/1.333224</f>
        <v>46.712811843266643</v>
      </c>
      <c r="D23" s="22" t="s">
        <v>23</v>
      </c>
    </row>
    <row r="24" spans="2:8" x14ac:dyDescent="0.2">
      <c r="B24" s="17"/>
      <c r="C24" s="20"/>
      <c r="D24" s="19"/>
    </row>
    <row r="25" spans="2:8" x14ac:dyDescent="0.2">
      <c r="B25" s="23" t="s">
        <v>0</v>
      </c>
      <c r="C25" s="24">
        <f>ChamberTemp-273.15</f>
        <v>23.580000000000041</v>
      </c>
      <c r="D25" s="19"/>
    </row>
    <row r="26" spans="2:8" x14ac:dyDescent="0.2">
      <c r="B26" s="25" t="s">
        <v>1</v>
      </c>
      <c r="C26" s="26">
        <f>AnimalTemp-273.15</f>
        <v>36.850000000000023</v>
      </c>
      <c r="D26" s="27"/>
    </row>
    <row r="27" spans="2:8" x14ac:dyDescent="0.2">
      <c r="B27" s="11"/>
      <c r="C27" s="12"/>
    </row>
    <row r="28" spans="2:8" x14ac:dyDescent="0.2">
      <c r="B28" s="11"/>
      <c r="C28" s="12"/>
    </row>
    <row r="29" spans="2:8" x14ac:dyDescent="0.2">
      <c r="B29" s="11"/>
      <c r="C29" s="12"/>
    </row>
    <row r="30" spans="2:8" ht="18" x14ac:dyDescent="0.2">
      <c r="B30" s="7" t="s">
        <v>4</v>
      </c>
      <c r="C30" s="8">
        <v>310</v>
      </c>
      <c r="D30" s="9" t="s">
        <v>22</v>
      </c>
    </row>
    <row r="31" spans="2:8" ht="18" x14ac:dyDescent="0.2">
      <c r="B31" s="7" t="s">
        <v>5</v>
      </c>
      <c r="C31" s="8">
        <v>760</v>
      </c>
      <c r="D31" s="10" t="s">
        <v>28</v>
      </c>
    </row>
    <row r="32" spans="2:8" x14ac:dyDescent="0.2">
      <c r="B32" s="7" t="s">
        <v>6</v>
      </c>
      <c r="C32" s="8">
        <v>33.322000000000003</v>
      </c>
      <c r="D32" s="11"/>
    </row>
    <row r="33" spans="2:13" ht="18" x14ac:dyDescent="0.2">
      <c r="B33" s="11" t="s">
        <v>16</v>
      </c>
      <c r="C33" s="12">
        <f>VPChambinmmHG*RHChamber/100</f>
        <v>7.2740510908505716</v>
      </c>
      <c r="D33" s="10" t="s">
        <v>26</v>
      </c>
      <c r="H33" s="10"/>
      <c r="I33" s="12"/>
    </row>
    <row r="34" spans="2:13" x14ac:dyDescent="0.2">
      <c r="B34" s="11"/>
      <c r="C34" s="13"/>
      <c r="D34" s="11"/>
    </row>
    <row r="35" spans="2:13" ht="18" x14ac:dyDescent="0.2">
      <c r="B35" s="7" t="s">
        <v>41</v>
      </c>
      <c r="C35" s="7">
        <v>296.73</v>
      </c>
      <c r="D35" s="9" t="s">
        <v>25</v>
      </c>
    </row>
    <row r="36" spans="2:13" ht="18" x14ac:dyDescent="0.2">
      <c r="B36" s="11" t="s">
        <v>17</v>
      </c>
      <c r="C36" s="12">
        <f>C23</f>
        <v>46.712811843266643</v>
      </c>
      <c r="D36" s="9" t="s">
        <v>23</v>
      </c>
    </row>
    <row r="37" spans="2:13" x14ac:dyDescent="0.2">
      <c r="B37" s="11"/>
      <c r="C37" s="12"/>
      <c r="D37" s="11"/>
    </row>
    <row r="38" spans="2:13" x14ac:dyDescent="0.2">
      <c r="B38" s="7" t="s">
        <v>7</v>
      </c>
      <c r="C38" s="8">
        <v>0.21299999999999999</v>
      </c>
      <c r="D38" s="11" t="s">
        <v>18</v>
      </c>
    </row>
    <row r="39" spans="2:13" x14ac:dyDescent="0.2">
      <c r="B39" s="11"/>
      <c r="C39" s="12"/>
    </row>
    <row r="40" spans="2:13" x14ac:dyDescent="0.2">
      <c r="B40" s="11"/>
      <c r="C40" s="12"/>
    </row>
    <row r="41" spans="2:13" x14ac:dyDescent="0.2">
      <c r="B41" s="11"/>
      <c r="C41" s="35" t="s">
        <v>36</v>
      </c>
      <c r="D41" s="38"/>
      <c r="E41" s="39"/>
      <c r="F41" s="39"/>
      <c r="G41" s="39"/>
      <c r="H41" s="39"/>
      <c r="I41" s="40"/>
      <c r="J41" s="39"/>
      <c r="K41" s="39"/>
      <c r="L41" s="38"/>
      <c r="M41" s="38"/>
    </row>
    <row r="42" spans="2:13" x14ac:dyDescent="0.2">
      <c r="B42" s="34" t="s">
        <v>35</v>
      </c>
      <c r="C42" s="34">
        <f>AnimalTemp*(AtmP-VaporPatChamberTemp)/((AnimalTemp*(AtmP-VaporPatChamberTemp)-ChamberTemp*(AtmP-VPAniminmmHg)))</f>
        <v>10.757522512200833</v>
      </c>
      <c r="E42" s="41"/>
      <c r="F42" s="42"/>
      <c r="G42" s="42"/>
      <c r="H42" s="42"/>
      <c r="I42" s="40"/>
      <c r="J42" s="42"/>
      <c r="K42" s="39"/>
    </row>
    <row r="43" spans="2:13" x14ac:dyDescent="0.2">
      <c r="B43" s="34"/>
      <c r="C43" s="35"/>
      <c r="E43" s="42"/>
      <c r="F43" s="42"/>
      <c r="G43" s="42"/>
      <c r="H43" s="42"/>
      <c r="I43" s="43"/>
      <c r="J43" s="42"/>
      <c r="K43" s="42"/>
    </row>
    <row r="44" spans="2:13" x14ac:dyDescent="0.2">
      <c r="B44" s="36" t="s">
        <v>32</v>
      </c>
      <c r="C44" s="37">
        <f>TVolume*ADJfactor</f>
        <v>2.2913522950987772</v>
      </c>
      <c r="E44" s="41"/>
      <c r="F44" s="42"/>
      <c r="G44" s="42"/>
      <c r="H44" s="42"/>
      <c r="I44" s="41"/>
      <c r="J44" s="42"/>
      <c r="K44" s="39"/>
    </row>
    <row r="45" spans="2:13" x14ac:dyDescent="0.2">
      <c r="C45" s="3"/>
      <c r="E45" s="42"/>
      <c r="F45" s="42"/>
      <c r="G45" s="42"/>
      <c r="H45" s="42"/>
      <c r="I45" s="43"/>
      <c r="J45" s="42"/>
      <c r="K45" s="42"/>
    </row>
    <row r="46" spans="2:13" x14ac:dyDescent="0.2">
      <c r="C46" s="3"/>
    </row>
    <row r="47" spans="2:13" x14ac:dyDescent="0.2">
      <c r="C47" s="3"/>
    </row>
    <row r="48" spans="2:13" x14ac:dyDescent="0.2">
      <c r="C48" s="3"/>
    </row>
    <row r="49" spans="3:3" x14ac:dyDescent="0.2">
      <c r="C49" s="3"/>
    </row>
    <row r="50" spans="3:3" x14ac:dyDescent="0.2">
      <c r="C50" s="3"/>
    </row>
    <row r="51" spans="3:3" x14ac:dyDescent="0.2">
      <c r="C51" s="3"/>
    </row>
    <row r="52" spans="3:3" x14ac:dyDescent="0.2">
      <c r="C52" s="3"/>
    </row>
    <row r="53" spans="3:3" x14ac:dyDescent="0.2">
      <c r="C53" s="3"/>
    </row>
    <row r="54" spans="3:3" x14ac:dyDescent="0.2">
      <c r="C54" s="3"/>
    </row>
    <row r="55" spans="3:3" x14ac:dyDescent="0.2">
      <c r="C55" s="3"/>
    </row>
    <row r="56" spans="3:3" x14ac:dyDescent="0.2">
      <c r="C56" s="3"/>
    </row>
    <row r="57" spans="3:3" x14ac:dyDescent="0.2">
      <c r="C57" s="3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64" spans="3:3" x14ac:dyDescent="0.2">
      <c r="C64" s="3"/>
    </row>
    <row r="65" spans="3:3" x14ac:dyDescent="0.2">
      <c r="C65" s="3"/>
    </row>
    <row r="66" spans="3:3" x14ac:dyDescent="0.2">
      <c r="C66" s="3"/>
    </row>
    <row r="98" spans="6:6" x14ac:dyDescent="0.2">
      <c r="F98" t="s">
        <v>33</v>
      </c>
    </row>
    <row r="99" spans="6:6" x14ac:dyDescent="0.2">
      <c r="F99" t="s">
        <v>34</v>
      </c>
    </row>
    <row r="100" spans="6:6" x14ac:dyDescent="0.2">
      <c r="F100" t="s">
        <v>45</v>
      </c>
    </row>
    <row r="120" spans="2:2" x14ac:dyDescent="0.2">
      <c r="B120" t="s">
        <v>37</v>
      </c>
    </row>
    <row r="122" spans="2:2" x14ac:dyDescent="0.2">
      <c r="B122" t="s">
        <v>38</v>
      </c>
    </row>
    <row r="123" spans="2:2" x14ac:dyDescent="0.2">
      <c r="B123" t="s">
        <v>39</v>
      </c>
    </row>
    <row r="126" spans="2:2" x14ac:dyDescent="0.2">
      <c r="B126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nowledge Base Document" ma:contentTypeID="0x0101004E0C76BA01FE49858DBF5D9F1A50EB5B00A065AB8338CE3A47A6CF7B05BD958B47" ma:contentTypeVersion="0" ma:contentTypeDescription="Upload a document to the Knowledge Base" ma:contentTypeScope="" ma:versionID="b4db6ff59123602c4b246fcc5824e6f8">
  <xsd:schema xmlns:xsd="http://www.w3.org/2001/XMLSchema" xmlns:xs="http://www.w3.org/2001/XMLSchema" xmlns:p="http://schemas.microsoft.com/office/2006/metadata/properties" xmlns:ns2="8BF83FBE-BE46-4C1B-9C61-F89CC099B162" targetNamespace="http://schemas.microsoft.com/office/2006/metadata/properties" ma:root="true" ma:fieldsID="91ae9d3ea133838cb00f0ffffddc0d5d" ns2:_="">
    <xsd:import namespace="8BF83FBE-BE46-4C1B-9C61-F89CC099B162"/>
    <xsd:element name="properties">
      <xsd:complexType>
        <xsd:sequence>
          <xsd:element name="documentManagement">
            <xsd:complexType>
              <xsd:all>
                <xsd:element ref="ns2:KBKeywords" minOccurs="0"/>
                <xsd:element ref="ns2:KBRelatedArticl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83FBE-BE46-4C1B-9C61-F89CC099B162" elementFormDefault="qualified">
    <xsd:import namespace="http://schemas.microsoft.com/office/2006/documentManagement/types"/>
    <xsd:import namespace="http://schemas.microsoft.com/office/infopath/2007/PartnerControls"/>
    <xsd:element name="KBKeywords" ma:index="8" nillable="true" ma:displayName="Keywords" ma:description="" ma:list="7c1f7b65-d3a2-4010-b524-5f3827cf49bb" ma:internalName="KBKeywords" ma:showField="Title" ma:web="7aafc1c1-b142-43ec-8d83-813c1c4b5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BRelatedArticles" ma:index="9" nillable="true" ma:displayName="Related Articles" ma:description="" ma:list="Self" ma:internalName="KBRelatedArticles" ma:showField="TextFile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BKeywords xmlns="8BF83FBE-BE46-4C1B-9C61-F89CC099B162"/>
    <KBRelatedArticles xmlns="8BF83FBE-BE46-4C1B-9C61-F89CC099B162">
      <Value>123</Value>
    </KBRelatedArticles>
  </documentManagement>
</p:properties>
</file>

<file path=customXml/itemProps1.xml><?xml version="1.0" encoding="utf-8"?>
<ds:datastoreItem xmlns:ds="http://schemas.openxmlformats.org/officeDocument/2006/customXml" ds:itemID="{A87D560C-6B99-4DCF-ABC7-29A5C75006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58BE85-4332-44E0-9A32-9AA80C381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4B3BC-3A57-47D3-BAA3-523EE0B1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83FBE-BE46-4C1B-9C61-F89CC099B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889E1B2-6F1C-4D8A-9DFC-A0DD129F65C6}">
  <ds:schemaRefs>
    <ds:schemaRef ds:uri="http://purl.org/dc/terms/"/>
    <ds:schemaRef ds:uri="8BF83FBE-BE46-4C1B-9C61-F89CC099B162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Sheet1</vt:lpstr>
      <vt:lpstr>Sheet2</vt:lpstr>
      <vt:lpstr>Sheet3</vt:lpstr>
      <vt:lpstr>Adj</vt:lpstr>
      <vt:lpstr>ADJfactor</vt:lpstr>
      <vt:lpstr>AnimalTemp</vt:lpstr>
      <vt:lpstr>AnimalTempC</vt:lpstr>
      <vt:lpstr>AtmP</vt:lpstr>
      <vt:lpstr>ChamberTemp</vt:lpstr>
      <vt:lpstr>ChamberTempC</vt:lpstr>
      <vt:lpstr>ChamberTempK</vt:lpstr>
      <vt:lpstr>Coefa1</vt:lpstr>
      <vt:lpstr>Coefa2</vt:lpstr>
      <vt:lpstr>Coefa3</vt:lpstr>
      <vt:lpstr>Coefa4</vt:lpstr>
      <vt:lpstr>Coefa5</vt:lpstr>
      <vt:lpstr>Coefa6</vt:lpstr>
      <vt:lpstr>Coefa7</vt:lpstr>
      <vt:lpstr>RHChamber</vt:lpstr>
      <vt:lpstr>SatVaporPatAnimalTemp</vt:lpstr>
      <vt:lpstr>Temp</vt:lpstr>
      <vt:lpstr>TVolume</vt:lpstr>
      <vt:lpstr>VaporPatChamberTemp</vt:lpstr>
      <vt:lpstr>VPAinMillibars</vt:lpstr>
      <vt:lpstr>VPAniminmmHg</vt:lpstr>
      <vt:lpstr>VPChambinMillibars</vt:lpstr>
      <vt:lpstr>VPChambinmmHG</vt:lpstr>
    </vt:vector>
  </TitlesOfParts>
  <Company>Transoma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TVadj calculation</dc:title>
  <dc:creator>Anil Mehendale</dc:creator>
  <cp:lastModifiedBy>Kolin,Christopher</cp:lastModifiedBy>
  <dcterms:created xsi:type="dcterms:W3CDTF">2009-03-20T13:19:40Z</dcterms:created>
  <dcterms:modified xsi:type="dcterms:W3CDTF">2016-11-02T20:09:34Z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Knowledge Base Document</vt:lpwstr>
  </property>
  <property fmtid="{D5CDD505-2E9C-101B-9397-08002B2CF9AE}" pid="3" name="TextFileName">
    <vt:lpwstr>TVadj calculation.xls</vt:lpwstr>
  </property>
  <property fmtid="{D5CDD505-2E9C-101B-9397-08002B2CF9AE}" pid="4" name="display_urn:schemas-microsoft-com:office:office#Editor">
    <vt:lpwstr>Corbo, Melissa</vt:lpwstr>
  </property>
  <property fmtid="{D5CDD505-2E9C-101B-9397-08002B2CF9AE}" pid="5" name="xd_Signature">
    <vt:lpwstr/>
  </property>
  <property fmtid="{D5CDD505-2E9C-101B-9397-08002B2CF9AE}" pid="6" name="KBContentField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Dillon, Lisa</vt:lpwstr>
  </property>
  <property fmtid="{D5CDD505-2E9C-101B-9397-08002B2CF9AE}" pid="10" name="Hyperlink">
    <vt:lpwstr/>
  </property>
</Properties>
</file>